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hl.n. - aromadifuzéry\"/>
    </mc:Choice>
  </mc:AlternateContent>
  <bookViews>
    <workbookView xWindow="0" yWindow="0" windowWidth="28800" windowHeight="12345" firstSheet="1" activeTab="1"/>
  </bookViews>
  <sheets>
    <sheet name="Rekapitulace zakázky" sheetId="1" state="veryHidden" r:id="rId1"/>
    <sheet name="OR_PHA - Nákup aromadifuz..." sheetId="2" r:id="rId2"/>
  </sheets>
  <definedNames>
    <definedName name="_xlnm._FilterDatabase" localSheetId="1" hidden="1">'OR_PHA - Nákup aromadifuz...'!$C$112:$K$118</definedName>
    <definedName name="_xlnm.Print_Titles" localSheetId="1">'OR_PHA - Nákup aromadifuz...'!$112:$112</definedName>
    <definedName name="_xlnm.Print_Titles" localSheetId="0">'Rekapitulace zakázky'!$92:$92</definedName>
    <definedName name="_xlnm.Print_Area" localSheetId="1">'OR_PHA - Nákup aromadifuz...'!$C$4:$J$76,'OR_PHA - Nákup aromadifuz...'!$C$82:$J$96,'OR_PHA - Nákup aromadifuz...'!$C$102:$K$118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F109" i="2"/>
  <c r="F107" i="2"/>
  <c r="E105" i="2"/>
  <c r="F89" i="2"/>
  <c r="F87" i="2"/>
  <c r="E85" i="2"/>
  <c r="J19" i="2"/>
  <c r="E19" i="2"/>
  <c r="J109" i="2"/>
  <c r="J18" i="2"/>
  <c r="J16" i="2"/>
  <c r="E16" i="2"/>
  <c r="F110" i="2"/>
  <c r="J15" i="2"/>
  <c r="J10" i="2"/>
  <c r="J107" i="2"/>
  <c r="L90" i="1"/>
  <c r="AM90" i="1"/>
  <c r="AM89" i="1"/>
  <c r="L89" i="1"/>
  <c r="AM87" i="1"/>
  <c r="L87" i="1"/>
  <c r="L85" i="1"/>
  <c r="L84" i="1"/>
  <c r="F34" i="2"/>
  <c r="BC95" i="1"/>
  <c r="BC94" i="1" s="1"/>
  <c r="AY94" i="1" s="1"/>
  <c r="BK117" i="2"/>
  <c r="F33" i="2"/>
  <c r="BB95" i="1" s="1"/>
  <c r="BB94" i="1" s="1"/>
  <c r="W31" i="1" s="1"/>
  <c r="J117" i="2"/>
  <c r="BK115" i="2"/>
  <c r="AS94" i="1"/>
  <c r="J115" i="2"/>
  <c r="F32" i="2"/>
  <c r="BA95" i="1" s="1"/>
  <c r="BA94" i="1" s="1"/>
  <c r="W30" i="1" s="1"/>
  <c r="BK114" i="2" l="1"/>
  <c r="BK113" i="2" s="1"/>
  <c r="J113" i="2" s="1"/>
  <c r="J94" i="2" s="1"/>
  <c r="P114" i="2"/>
  <c r="P113" i="2"/>
  <c r="AU95" i="1"/>
  <c r="R114" i="2"/>
  <c r="R113" i="2"/>
  <c r="T114" i="2"/>
  <c r="T113" i="2"/>
  <c r="BE117" i="2"/>
  <c r="J87" i="2"/>
  <c r="J89" i="2"/>
  <c r="BE115" i="2"/>
  <c r="F90" i="2"/>
  <c r="F35" i="2"/>
  <c r="BD95" i="1"/>
  <c r="BD94" i="1"/>
  <c r="W33" i="1"/>
  <c r="AU94" i="1"/>
  <c r="W32" i="1"/>
  <c r="J32" i="2"/>
  <c r="AW95" i="1" s="1"/>
  <c r="AW94" i="1"/>
  <c r="AK30" i="1" s="1"/>
  <c r="AX94" i="1"/>
  <c r="J114" i="2" l="1"/>
  <c r="J95" i="2" s="1"/>
  <c r="F31" i="2"/>
  <c r="AZ95" i="1"/>
  <c r="AZ94" i="1" s="1"/>
  <c r="W29" i="1" s="1"/>
  <c r="J28" i="2"/>
  <c r="AG95" i="1"/>
  <c r="AG94" i="1" s="1"/>
  <c r="AK26" i="1" s="1"/>
  <c r="J31" i="2"/>
  <c r="AV95" i="1" s="1"/>
  <c r="AT95" i="1" s="1"/>
  <c r="AN95" i="1" s="1"/>
  <c r="J37" i="2" l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<sst xmlns="http://schemas.openxmlformats.org/spreadsheetml/2006/main" count="284" uniqueCount="123">
  <si>
    <t>Export Komplet</t>
  </si>
  <si>
    <t/>
  </si>
  <si>
    <t>2.0</t>
  </si>
  <si>
    <t>ZAMOK</t>
  </si>
  <si>
    <t>False</t>
  </si>
  <si>
    <t>{02bacb08-d4eb-4bdf-8429-ceb89b5c9ec1}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</si>
  <si>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</si>
  <si>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</si>
  <si>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</si>
  <si>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</si>
  <si>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</si>
  <si>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</si>
  <si>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</si>
  <si>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</si>
  <si>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</si>
  <si>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</si>
  <si>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</si>
  <si>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Nákup aromadifuzérů do VZT vč. náplní pro žst. Praha hl.n. 2024</t>
  </si>
  <si>
    <t>KSO:</t>
  </si>
  <si>
    <t>CC-CZ:</t>
  </si>
  <si>
    <t>Místo:</t>
  </si>
  <si>
    <t>žst. Praha hl.n.</t>
  </si>
  <si>
    <t>Datum:</t>
  </si>
  <si>
    <t>16. 2. 2024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</si>
  <si>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</si>
  <si>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</si>
  <si>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</si>
  <si>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</si>
  <si>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</si>
  <si>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</si>
  <si>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</si>
  <si>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</si>
  <si>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</si>
  <si>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</si>
  <si>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</si>
  <si>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</si>
  <si>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</si>
  <si>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</si>
  <si>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</si>
  <si>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</si>
  <si>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</si>
  <si>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</si>
  <si>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</si>
  <si>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</si>
  <si>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</si>
  <si>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</si>
  <si>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</si>
  <si>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</si>
  <si>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</si>
  <si>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</si>
  <si>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</si>
  <si>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</si>
  <si>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</si>
  <si>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</si>
  <si>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</si>
  <si>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</si>
  <si>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</si>
  <si>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</si>
  <si>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</si>
  <si>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</si>
  <si>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</si>
  <si>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</si>
  <si>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</si>
  <si>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</si>
  <si>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</si>
  <si>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</si>
  <si>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</si>
  <si>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</si>
  <si>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</si>
  <si>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</si>
  <si>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</si>
  <si>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</si>
  <si>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</si>
  <si>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</si>
  <si>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</si>
  <si>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</si>
  <si>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</si>
  <si>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</si>
  <si>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</si>
  <si>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</si>
  <si>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</si>
  <si>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</si>
  <si>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</si>
  <si>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</si>
  <si>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</si>
  <si>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</si>
  <si>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</si>
  <si>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</si>
  <si>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</si>
  <si>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VZT3 - Příslušenství VZT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</si>
  <si>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</si>
  <si>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</si>
  <si>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</si>
  <si>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</si>
  <si>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</si>
  <si>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</si>
  <si>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</si>
  <si>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</si>
  <si>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</si>
  <si>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</si>
  <si>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</si>
  <si>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</si>
  <si>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VZT3</t>
  </si>
  <si>
    <t>Příslušenství VZT</t>
  </si>
  <si>
    <t>ROZPOCET</t>
  </si>
  <si>
    <t>K</t>
  </si>
  <si>
    <t>R1</t>
  </si>
  <si>
    <t>Profesionální aroma difuzér k zapojení do vzduchotechniky včetně příslušenství, dopravy, balného a uložení v žst. Praha hl.n.</t>
  </si>
  <si>
    <t>kus</t>
  </si>
  <si>
    <t>4</t>
  </si>
  <si>
    <t>-1107400497</t>
  </si>
  <si>
    <t>P</t>
  </si>
  <si>
    <t xml:space="preserve">Poznámka k položce:_x000D_
Parametry:_x000D_
_x000D_
- přímé zapojení do vzduchotechniky a rekuperace_x000D_
- pokrytí více než 15 000 m3_x000D_
- min. dva automatické počítačové panely v jednom zařízení pro min. dvě nezávislé difuzní jednotky pro náplně o obsahu min. 5 litrů pro možnost nezávisle aromatizovat dva prostory nebo jeden prostor dvěma druhy vůně_x000D_
- možnost dezinfekce prostor díky dezinfekčním aroma olejům._x000D_
- napájení 220 V, dodávka včetně zdroje a napájecího kabelu pro připojení do sítě_x000D_
- dodávka včetně příslušenství (výustky, propojovací a distribuční hadice, připojovací příslušenství pro výměnné náplně )  _x000D_
- certifikáty: CE, CSA, ISO, ISSA_x000D_
- ovládání: dvojitý vnější počítačový panel - automaticky nastavitelný_x000D_
- objem náplně: 2x 5L zásobník na esenciální olej (náplň je dodávána samostatně)_x000D_
</t>
  </si>
  <si>
    <t>R2</t>
  </si>
  <si>
    <t>Dezinfekční aroma olej pro aroma difuzér, objem balení 5 litrů, aroma dle výběru objednatele včetně dopravy, balného a uložení v žst. Praha hl.n.</t>
  </si>
  <si>
    <t>1475578606</t>
  </si>
  <si>
    <t>Poznámka k položce:_x000D_
Parametry:_x000D_
_x000D_
- Aroma olej s obsahem certifikovaného dezinfekčního prvku._x000D_
- Aroma dle výběru objednatele na základě výrobních možností dodavatele (min. 2 různé vůně)_x000D_
- Účinkuje na bakterie, viry, spory a plísně (včetně koronaviru)_x000D_
- Určený na celodenní používání_x000D_
- Zajistí preventivní dezinfekci vzduchu a všech povrchů._x000D_
_x000D_
- Dezinfekční prvek aroma oleje musí být absolutně zdravotně nezávadný, běžně použitelný k dezinfekci pokožky a sliznic._x000D_
_x000D_
- Určeno pro rizikové prostředí, kde se pohybuje větší množství lidí jako jsou nákupní centra, hotely a prostředky veřejné dopravy.</t>
  </si>
  <si>
    <t>KRYCÍ LIST SOUPISU</t>
  </si>
  <si>
    <t>REKAPITULACE ČLENĚNÍ SOUPISU</t>
  </si>
  <si>
    <t>Náklady ze soupisu</t>
  </si>
  <si>
    <t xml:space="preserve">SOUPIS </t>
  </si>
  <si>
    <t>Individuální kalkulace</t>
  </si>
  <si>
    <t>Nákup aromadifuzérů do vzduchotechniky včetně náplní pro ŽST Praha hl.n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</si>
</sst>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101</xdr:row>
      <xdr:rowOff>0</xdr:rowOff>
    </xdr:from>
    <xdr:to>
      <xdr:col>9</xdr:col>
      <xdr:colOff>1216025</xdr:colOff>
      <xdr:row>105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8"/>
      <c r="AL5" s="18"/>
      <c r="AM5" s="18"/>
      <c r="AN5" s="18"/>
      <c r="AO5" s="18"/>
      <c r="AP5" s="18"/>
      <c r="AQ5" s="18"/>
      <c r="AR5" s="16"/>
      <c r="BE5" s="19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8"/>
      <c r="AL6" s="18"/>
      <c r="AM6" s="18"/>
      <c r="AN6" s="18"/>
      <c r="AO6" s="18"/>
      <c r="AP6" s="18"/>
      <c r="AQ6" s="18"/>
      <c r="AR6" s="16"/>
      <c r="BE6" s="19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5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5"/>
      <c r="BS13" s="13" t="s">
        <v>6</v>
      </c>
    </row>
    <row r="14" spans="1:74" ht="12.75">
      <c r="B14" s="17"/>
      <c r="C14" s="18"/>
      <c r="D14" s="18"/>
      <c r="E14" s="200" t="s">
        <v>31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5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5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5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5"/>
      <c r="BS20" s="13" t="s">
        <v>34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5"/>
    </row>
    <row r="22" spans="1:71" s="1" customFormat="1" ht="12" customHeight="1">
      <c r="B22" s="17"/>
      <c r="C22" s="18"/>
      <c r="D22" s="25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5"/>
    </row>
    <row r="23" spans="1:71" s="1" customFormat="1" ht="16.5" customHeight="1">
      <c r="B23" s="17"/>
      <c r="C23" s="18"/>
      <c r="D23" s="18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18"/>
      <c r="AP23" s="18"/>
      <c r="AQ23" s="18"/>
      <c r="AR23" s="16"/>
      <c r="BE23" s="19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5"/>
    </row>
    <row r="26" spans="1:71" s="2" customFormat="1" ht="25.9" customHeight="1">
      <c r="A26" s="30"/>
      <c r="B26" s="31"/>
      <c r="C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3">
        <f>ROUND(AG94,2)</f>
        <v>0</v>
      </c>
      <c r="AL26" s="204"/>
      <c r="AM26" s="204"/>
      <c r="AN26" s="204"/>
      <c r="AO26" s="204"/>
      <c r="AP26" s="32"/>
      <c r="AQ26" s="32"/>
      <c r="AR26" s="35"/>
      <c r="BE26" s="19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5" t="s">
        <v>39</v>
      </c>
      <c r="M28" s="205"/>
      <c r="N28" s="205"/>
      <c r="O28" s="205"/>
      <c r="P28" s="205"/>
      <c r="Q28" s="32"/>
      <c r="R28" s="32"/>
      <c r="S28" s="32"/>
      <c r="T28" s="32"/>
      <c r="U28" s="32"/>
      <c r="V28" s="32"/>
      <c r="W28" s="205" t="s">
        <v>40</v>
      </c>
      <c r="X28" s="205"/>
      <c r="Y28" s="205"/>
      <c r="Z28" s="205"/>
      <c r="AA28" s="205"/>
      <c r="AB28" s="205"/>
      <c r="AC28" s="205"/>
      <c r="AD28" s="205"/>
      <c r="AE28" s="205"/>
      <c r="AF28" s="32"/>
      <c r="AG28" s="32"/>
      <c r="AH28" s="32"/>
      <c r="AI28" s="32"/>
      <c r="AJ28" s="32"/>
      <c r="AK28" s="205" t="s">
        <v>41</v>
      </c>
      <c r="AL28" s="205"/>
      <c r="AM28" s="205"/>
      <c r="AN28" s="205"/>
      <c r="AO28" s="205"/>
      <c r="AP28" s="32"/>
      <c r="AQ28" s="32"/>
      <c r="AR28" s="35"/>
      <c r="BE28" s="195"/>
    </row>
    <row r="29" spans="1:71" s="3" customFormat="1" ht="14.45" customHeight="1">
      <c r="B29" s="36"/>
      <c r="C29" s="37"/>
      <c r="D29" s="25" t="s">
        <v>42</v>
      </c>
      <c r="E29" s="37"/>
      <c r="F29" s="25" t="s">
        <v>43</v>
      </c>
      <c r="G29" s="37"/>
      <c r="H29" s="37"/>
      <c r="I29" s="37"/>
      <c r="J29" s="37"/>
      <c r="K29" s="37"/>
      <c r="L29" s="193">
        <v>0.21</v>
      </c>
      <c r="M29" s="192"/>
      <c r="N29" s="192"/>
      <c r="O29" s="192"/>
      <c r="P29" s="192"/>
      <c r="Q29" s="37"/>
      <c r="R29" s="37"/>
      <c r="S29" s="37"/>
      <c r="T29" s="37"/>
      <c r="U29" s="37"/>
      <c r="V29" s="37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F29" s="37"/>
      <c r="AG29" s="37"/>
      <c r="AH29" s="37"/>
      <c r="AI29" s="37"/>
      <c r="AJ29" s="37"/>
      <c r="AK29" s="191">
        <f>ROUND(AV94, 2)</f>
        <v>0</v>
      </c>
      <c r="AL29" s="192"/>
      <c r="AM29" s="192"/>
      <c r="AN29" s="192"/>
      <c r="AO29" s="192"/>
      <c r="AP29" s="37"/>
      <c r="AQ29" s="37"/>
      <c r="AR29" s="38"/>
      <c r="BE29" s="196"/>
    </row>
    <row r="30" spans="1:71" s="3" customFormat="1" ht="14.45" customHeight="1">
      <c r="B30" s="36"/>
      <c r="C30" s="37"/>
      <c r="D30" s="37"/>
      <c r="E30" s="37"/>
      <c r="F30" s="25" t="s">
        <v>44</v>
      </c>
      <c r="G30" s="37"/>
      <c r="H30" s="37"/>
      <c r="I30" s="37"/>
      <c r="J30" s="37"/>
      <c r="K30" s="37"/>
      <c r="L30" s="193">
        <v>0.12</v>
      </c>
      <c r="M30" s="192"/>
      <c r="N30" s="192"/>
      <c r="O30" s="192"/>
      <c r="P30" s="192"/>
      <c r="Q30" s="37"/>
      <c r="R30" s="37"/>
      <c r="S30" s="37"/>
      <c r="T30" s="37"/>
      <c r="U30" s="37"/>
      <c r="V30" s="37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F30" s="37"/>
      <c r="AG30" s="37"/>
      <c r="AH30" s="37"/>
      <c r="AI30" s="37"/>
      <c r="AJ30" s="37"/>
      <c r="AK30" s="191">
        <f>ROUND(AW94, 2)</f>
        <v>0</v>
      </c>
      <c r="AL30" s="192"/>
      <c r="AM30" s="192"/>
      <c r="AN30" s="192"/>
      <c r="AO30" s="192"/>
      <c r="AP30" s="37"/>
      <c r="AQ30" s="37"/>
      <c r="AR30" s="38"/>
      <c r="BE30" s="196"/>
    </row>
    <row r="31" spans="1:71" s="3" customFormat="1" ht="14.45" hidden="1" customHeight="1">
      <c r="B31" s="36"/>
      <c r="C31" s="37"/>
      <c r="D31" s="37"/>
      <c r="E31" s="37"/>
      <c r="F31" s="25" t="s">
        <v>45</v>
      </c>
      <c r="G31" s="37"/>
      <c r="H31" s="37"/>
      <c r="I31" s="37"/>
      <c r="J31" s="37"/>
      <c r="K31" s="37"/>
      <c r="L31" s="193">
        <v>0.21</v>
      </c>
      <c r="M31" s="192"/>
      <c r="N31" s="192"/>
      <c r="O31" s="192"/>
      <c r="P31" s="192"/>
      <c r="Q31" s="37"/>
      <c r="R31" s="37"/>
      <c r="S31" s="37"/>
      <c r="T31" s="37"/>
      <c r="U31" s="37"/>
      <c r="V31" s="37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F31" s="37"/>
      <c r="AG31" s="37"/>
      <c r="AH31" s="37"/>
      <c r="AI31" s="37"/>
      <c r="AJ31" s="37"/>
      <c r="AK31" s="191">
        <v>0</v>
      </c>
      <c r="AL31" s="192"/>
      <c r="AM31" s="192"/>
      <c r="AN31" s="192"/>
      <c r="AO31" s="192"/>
      <c r="AP31" s="37"/>
      <c r="AQ31" s="37"/>
      <c r="AR31" s="38"/>
      <c r="BE31" s="196"/>
    </row>
    <row r="32" spans="1:71" s="3" customFormat="1" ht="14.45" hidden="1" customHeight="1">
      <c r="B32" s="36"/>
      <c r="C32" s="37"/>
      <c r="D32" s="37"/>
      <c r="E32" s="37"/>
      <c r="F32" s="25" t="s">
        <v>46</v>
      </c>
      <c r="G32" s="37"/>
      <c r="H32" s="37"/>
      <c r="I32" s="37"/>
      <c r="J32" s="37"/>
      <c r="K32" s="37"/>
      <c r="L32" s="193">
        <v>0.12</v>
      </c>
      <c r="M32" s="192"/>
      <c r="N32" s="192"/>
      <c r="O32" s="192"/>
      <c r="P32" s="192"/>
      <c r="Q32" s="37"/>
      <c r="R32" s="37"/>
      <c r="S32" s="37"/>
      <c r="T32" s="37"/>
      <c r="U32" s="37"/>
      <c r="V32" s="37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F32" s="37"/>
      <c r="AG32" s="37"/>
      <c r="AH32" s="37"/>
      <c r="AI32" s="37"/>
      <c r="AJ32" s="37"/>
      <c r="AK32" s="191">
        <v>0</v>
      </c>
      <c r="AL32" s="192"/>
      <c r="AM32" s="192"/>
      <c r="AN32" s="192"/>
      <c r="AO32" s="192"/>
      <c r="AP32" s="37"/>
      <c r="AQ32" s="37"/>
      <c r="AR32" s="38"/>
      <c r="BE32" s="196"/>
    </row>
    <row r="33" spans="1:57" s="3" customFormat="1" ht="14.45" hidden="1" customHeight="1">
      <c r="B33" s="36"/>
      <c r="C33" s="37"/>
      <c r="D33" s="37"/>
      <c r="E33" s="37"/>
      <c r="F33" s="25" t="s">
        <v>47</v>
      </c>
      <c r="G33" s="37"/>
      <c r="H33" s="37"/>
      <c r="I33" s="37"/>
      <c r="J33" s="37"/>
      <c r="K33" s="37"/>
      <c r="L33" s="193">
        <v>0</v>
      </c>
      <c r="M33" s="192"/>
      <c r="N33" s="192"/>
      <c r="O33" s="192"/>
      <c r="P33" s="192"/>
      <c r="Q33" s="37"/>
      <c r="R33" s="37"/>
      <c r="S33" s="37"/>
      <c r="T33" s="37"/>
      <c r="U33" s="37"/>
      <c r="V33" s="37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F33" s="37"/>
      <c r="AG33" s="37"/>
      <c r="AH33" s="37"/>
      <c r="AI33" s="37"/>
      <c r="AJ33" s="37"/>
      <c r="AK33" s="191">
        <v>0</v>
      </c>
      <c r="AL33" s="192"/>
      <c r="AM33" s="192"/>
      <c r="AN33" s="192"/>
      <c r="AO33" s="192"/>
      <c r="AP33" s="37"/>
      <c r="AQ33" s="37"/>
      <c r="AR33" s="38"/>
      <c r="BE33" s="19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5"/>
    </row>
    <row r="35" spans="1:57" s="2" customFormat="1" ht="25.9" customHeight="1">
      <c r="A35" s="30"/>
      <c r="B35" s="31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28" t="s">
        <v>50</v>
      </c>
      <c r="Y35" s="229"/>
      <c r="Z35" s="229"/>
      <c r="AA35" s="229"/>
      <c r="AB35" s="229"/>
      <c r="AC35" s="41"/>
      <c r="AD35" s="41"/>
      <c r="AE35" s="41"/>
      <c r="AF35" s="41"/>
      <c r="AG35" s="41"/>
      <c r="AH35" s="41"/>
      <c r="AI35" s="41"/>
      <c r="AJ35" s="41"/>
      <c r="AK35" s="230">
        <f>SUM(AK26:AK33)</f>
        <v>0</v>
      </c>
      <c r="AL35" s="229"/>
      <c r="AM35" s="229"/>
      <c r="AN35" s="229"/>
      <c r="AO35" s="23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53</v>
      </c>
      <c r="AI60" s="34"/>
      <c r="AJ60" s="34"/>
      <c r="AK60" s="34"/>
      <c r="AL60" s="34"/>
      <c r="AM60" s="48" t="s">
        <v>54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55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56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53</v>
      </c>
      <c r="AI75" s="34"/>
      <c r="AJ75" s="34"/>
      <c r="AK75" s="34"/>
      <c r="AL75" s="34"/>
      <c r="AM75" s="48" t="s">
        <v>54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57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7" t="str">
        <f>K6</f>
        <v>Nákup aromadifuzérů do VZT vč. náplní pro žst. Praha hl.n. 2024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žst. Praha hl.n.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9" t="str">
        <f>IF(AN8= "","",AN8)</f>
        <v>16. 2. 2024</v>
      </c>
      <c r="AN87" s="219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20" t="str">
        <f>IF(E17="","",E17)</f>
        <v xml:space="preserve"> </v>
      </c>
      <c r="AN89" s="221"/>
      <c r="AO89" s="221"/>
      <c r="AP89" s="221"/>
      <c r="AQ89" s="32"/>
      <c r="AR89" s="35"/>
      <c r="AS89" s="222" t="s">
        <v>58</v>
      </c>
      <c r="AT89" s="223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20" t="str">
        <f>IF(E20="","",E20)</f>
        <v>L. Ulrich, DiS.</v>
      </c>
      <c r="AN90" s="221"/>
      <c r="AO90" s="221"/>
      <c r="AP90" s="221"/>
      <c r="AQ90" s="32"/>
      <c r="AR90" s="35"/>
      <c r="AS90" s="224"/>
      <c r="AT90" s="225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6"/>
      <c r="AT91" s="227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12" t="s">
        <v>59</v>
      </c>
      <c r="D92" s="213"/>
      <c r="E92" s="213"/>
      <c r="F92" s="213"/>
      <c r="G92" s="213"/>
      <c r="H92" s="69"/>
      <c r="I92" s="214" t="s">
        <v>60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61</v>
      </c>
      <c r="AH92" s="213"/>
      <c r="AI92" s="213"/>
      <c r="AJ92" s="213"/>
      <c r="AK92" s="213"/>
      <c r="AL92" s="213"/>
      <c r="AM92" s="213"/>
      <c r="AN92" s="214" t="s">
        <v>62</v>
      </c>
      <c r="AO92" s="213"/>
      <c r="AP92" s="216"/>
      <c r="AQ92" s="70" t="s">
        <v>63</v>
      </c>
      <c r="AR92" s="35"/>
      <c r="AS92" s="71" t="s">
        <v>64</v>
      </c>
      <c r="AT92" s="72" t="s">
        <v>65</v>
      </c>
      <c r="AU92" s="72" t="s">
        <v>66</v>
      </c>
      <c r="AV92" s="72" t="s">
        <v>67</v>
      </c>
      <c r="AW92" s="72" t="s">
        <v>68</v>
      </c>
      <c r="AX92" s="72" t="s">
        <v>69</v>
      </c>
      <c r="AY92" s="72" t="s">
        <v>70</v>
      </c>
      <c r="AZ92" s="72" t="s">
        <v>71</v>
      </c>
      <c r="BA92" s="72" t="s">
        <v>72</v>
      </c>
      <c r="BB92" s="72" t="s">
        <v>73</v>
      </c>
      <c r="BC92" s="72" t="s">
        <v>74</v>
      </c>
      <c r="BD92" s="73" t="s">
        <v>75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76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77</v>
      </c>
      <c r="BT94" s="87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0" s="7" customFormat="1" ht="24.75" customHeight="1">
      <c r="A95" s="88" t="s">
        <v>81</v>
      </c>
      <c r="B95" s="89"/>
      <c r="C95" s="90"/>
      <c r="D95" s="208" t="s">
        <v>14</v>
      </c>
      <c r="E95" s="208"/>
      <c r="F95" s="208"/>
      <c r="G95" s="208"/>
      <c r="H95" s="208"/>
      <c r="I95" s="91"/>
      <c r="J95" s="208" t="s">
        <v>17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'OR_PHA - Nákup aromadifuz...'!J28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92" t="s">
        <v>82</v>
      </c>
      <c r="AR95" s="93"/>
      <c r="AS95" s="94">
        <v>0</v>
      </c>
      <c r="AT95" s="95">
        <f>ROUND(SUM(AV95:AW95),2)</f>
        <v>0</v>
      </c>
      <c r="AU95" s="96">
        <f>'OR_PHA - Nákup aromadifuz...'!P113</f>
        <v>0</v>
      </c>
      <c r="AV95" s="95">
        <f>'OR_PHA - Nákup aromadifuz...'!J31</f>
        <v>0</v>
      </c>
      <c r="AW95" s="95">
        <f>'OR_PHA - Nákup aromadifuz...'!J32</f>
        <v>0</v>
      </c>
      <c r="AX95" s="95">
        <f>'OR_PHA - Nákup aromadifuz...'!J33</f>
        <v>0</v>
      </c>
      <c r="AY95" s="95">
        <f>'OR_PHA - Nákup aromadifuz...'!J34</f>
        <v>0</v>
      </c>
      <c r="AZ95" s="95">
        <f>'OR_PHA - Nákup aromadifuz...'!F31</f>
        <v>0</v>
      </c>
      <c r="BA95" s="95">
        <f>'OR_PHA - Nákup aromadifuz...'!F32</f>
        <v>0</v>
      </c>
      <c r="BB95" s="95">
        <f>'OR_PHA - Nákup aromadifuz...'!F33</f>
        <v>0</v>
      </c>
      <c r="BC95" s="95">
        <f>'OR_PHA - Nákup aromadifuz...'!F34</f>
        <v>0</v>
      </c>
      <c r="BD95" s="97">
        <f>'OR_PHA - Nákup aromadifuz...'!F35</f>
        <v>0</v>
      </c>
      <c r="BT95" s="98" t="s">
        <v>83</v>
      </c>
      <c r="BU95" s="98" t="s">
        <v>84</v>
      </c>
      <c r="BV95" s="98" t="s">
        <v>79</v>
      </c>
      <c r="BW95" s="98" t="s">
        <v>5</v>
      </c>
      <c r="BX95" s="98" t="s">
        <v>80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fN6xi636vD5zepOBanlrZVMtW1I+pAXENjm/0npxQ7Lso2hRSW2ZmnT1b7w8VLJpZGFHjYnPt92LBAR61cnjBw==" saltValue="6Vsay1Rk3w7JYviIChtScgqx57KY2R082VcpfH8umkggzbVJCMQMQYXgLqJhZ5XmDox8B7HOBaYiiO3di4a48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Nákup aromadifuz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tabSelected="1" workbookViewId="0">
      <selection activeCell="F11" sqref="F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85</v>
      </c>
    </row>
    <row r="4" spans="1:46" s="1" customFormat="1" ht="24.95" customHeight="1">
      <c r="B4" s="16"/>
      <c r="D4" s="101" t="s">
        <v>117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customHeight="1">
      <c r="A7" s="30"/>
      <c r="B7" s="35"/>
      <c r="C7" s="30"/>
      <c r="D7" s="30"/>
      <c r="E7" s="233" t="s">
        <v>122</v>
      </c>
      <c r="F7" s="234"/>
      <c r="G7" s="234"/>
      <c r="H7" s="234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16. 2. 2024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5" t="str">
        <f>'Rekapitulace zakázky'!E14</f>
        <v>Vyplň údaj</v>
      </c>
      <c r="F16" s="236"/>
      <c r="G16" s="236"/>
      <c r="H16" s="236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35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37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7" t="s">
        <v>1</v>
      </c>
      <c r="F25" s="237"/>
      <c r="G25" s="237"/>
      <c r="H25" s="237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38</v>
      </c>
      <c r="E28" s="30"/>
      <c r="F28" s="30"/>
      <c r="G28" s="30"/>
      <c r="H28" s="30"/>
      <c r="I28" s="30"/>
      <c r="J28" s="111">
        <f>ROUND(J113,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40</v>
      </c>
      <c r="G30" s="30"/>
      <c r="H30" s="30"/>
      <c r="I30" s="112" t="s">
        <v>39</v>
      </c>
      <c r="J30" s="112" t="s">
        <v>41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42</v>
      </c>
      <c r="E31" s="103" t="s">
        <v>43</v>
      </c>
      <c r="F31" s="114">
        <f>ROUND((SUM(BE113:BE118)),  2)</f>
        <v>0</v>
      </c>
      <c r="G31" s="30"/>
      <c r="H31" s="30"/>
      <c r="I31" s="115">
        <v>0.21</v>
      </c>
      <c r="J31" s="114">
        <f>ROUND(((SUM(BE113:BE118))*I31),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44</v>
      </c>
      <c r="F32" s="114">
        <f>ROUND((SUM(BF113:BF118)),  2)</f>
        <v>0</v>
      </c>
      <c r="G32" s="30"/>
      <c r="H32" s="30"/>
      <c r="I32" s="115">
        <v>0.12</v>
      </c>
      <c r="J32" s="114">
        <f>ROUND(((SUM(BF113:BF118))*I32),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45</v>
      </c>
      <c r="F33" s="114">
        <f>ROUND((SUM(BG113:BG118)),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46</v>
      </c>
      <c r="F34" s="114">
        <f>ROUND((SUM(BH113:BH118)),  2)</f>
        <v>0</v>
      </c>
      <c r="G34" s="30"/>
      <c r="H34" s="30"/>
      <c r="I34" s="115">
        <v>0.12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47</v>
      </c>
      <c r="F35" s="114">
        <f>ROUND((SUM(BI113:BI118)),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48</v>
      </c>
      <c r="E37" s="118"/>
      <c r="F37" s="118"/>
      <c r="G37" s="119" t="s">
        <v>49</v>
      </c>
      <c r="H37" s="120" t="s">
        <v>50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51</v>
      </c>
      <c r="E50" s="124"/>
      <c r="F50" s="124"/>
      <c r="G50" s="123" t="s">
        <v>52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53</v>
      </c>
      <c r="E61" s="126"/>
      <c r="F61" s="127" t="s">
        <v>54</v>
      </c>
      <c r="G61" s="125" t="s">
        <v>53</v>
      </c>
      <c r="H61" s="126"/>
      <c r="I61" s="126"/>
      <c r="J61" s="128" t="s">
        <v>54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55</v>
      </c>
      <c r="E65" s="129"/>
      <c r="F65" s="129"/>
      <c r="G65" s="123" t="s">
        <v>56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53</v>
      </c>
      <c r="E76" s="126"/>
      <c r="F76" s="127" t="s">
        <v>54</v>
      </c>
      <c r="G76" s="125" t="s">
        <v>53</v>
      </c>
      <c r="H76" s="126"/>
      <c r="I76" s="126"/>
      <c r="J76" s="128" t="s">
        <v>54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118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customHeight="1">
      <c r="A85" s="30"/>
      <c r="B85" s="31"/>
      <c r="C85" s="32"/>
      <c r="D85" s="32"/>
      <c r="E85" s="217" t="str">
        <f>E7</f>
        <v>Nákup aromadifuzérů do vzduchotechniky včetně náplní pro ŽST Praha hl.n</v>
      </c>
      <c r="F85" s="232"/>
      <c r="G85" s="232"/>
      <c r="H85" s="23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>žst. Praha hl.n.</v>
      </c>
      <c r="G87" s="32"/>
      <c r="H87" s="32"/>
      <c r="I87" s="25" t="s">
        <v>22</v>
      </c>
      <c r="J87" s="62" t="str">
        <f>IF(J10="","",J10)</f>
        <v>16. 2. 2024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35</v>
      </c>
      <c r="J90" s="28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86</v>
      </c>
      <c r="D92" s="135"/>
      <c r="E92" s="135"/>
      <c r="F92" s="135"/>
      <c r="G92" s="135"/>
      <c r="H92" s="135"/>
      <c r="I92" s="135"/>
      <c r="J92" s="136" t="s">
        <v>87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119</v>
      </c>
      <c r="D94" s="32"/>
      <c r="E94" s="32"/>
      <c r="F94" s="32"/>
      <c r="G94" s="32"/>
      <c r="H94" s="32"/>
      <c r="I94" s="32"/>
      <c r="J94" s="80">
        <f>J113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88</v>
      </c>
    </row>
    <row r="95" spans="1:47" s="9" customFormat="1" ht="24.95" customHeight="1">
      <c r="B95" s="138"/>
      <c r="C95" s="139"/>
      <c r="D95" s="140" t="s">
        <v>89</v>
      </c>
      <c r="E95" s="141"/>
      <c r="F95" s="141"/>
      <c r="G95" s="141"/>
      <c r="H95" s="141"/>
      <c r="I95" s="141"/>
      <c r="J95" s="142">
        <f>J114</f>
        <v>0</v>
      </c>
      <c r="K95" s="139"/>
      <c r="L95" s="143"/>
    </row>
    <row r="96" spans="1:47" s="2" customFormat="1" ht="21.75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31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101" spans="1:31" s="2" customFormat="1" ht="6.95" customHeight="1">
      <c r="A101" s="30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24.95" customHeight="1">
      <c r="A102" s="30"/>
      <c r="B102" s="31"/>
      <c r="C102" s="19" t="s">
        <v>120</v>
      </c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12" customHeight="1">
      <c r="A104" s="30"/>
      <c r="B104" s="31"/>
      <c r="C104" s="25" t="s">
        <v>16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30" customHeight="1">
      <c r="A105" s="30"/>
      <c r="B105" s="31"/>
      <c r="C105" s="32"/>
      <c r="D105" s="32"/>
      <c r="E105" s="217" t="str">
        <f>E7</f>
        <v>Nákup aromadifuzérů do vzduchotechniky včetně náplní pro ŽST Praha hl.n</v>
      </c>
      <c r="F105" s="232"/>
      <c r="G105" s="232"/>
      <c r="H105" s="2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20</v>
      </c>
      <c r="D107" s="32"/>
      <c r="E107" s="32"/>
      <c r="F107" s="23" t="str">
        <f>F10</f>
        <v>žst. Praha hl.n.</v>
      </c>
      <c r="G107" s="32"/>
      <c r="H107" s="32"/>
      <c r="I107" s="25" t="s">
        <v>22</v>
      </c>
      <c r="J107" s="62" t="str">
        <f>IF(J10="","",J10)</f>
        <v>16. 2. 2024</v>
      </c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5.2" customHeight="1">
      <c r="A109" s="30"/>
      <c r="B109" s="31"/>
      <c r="C109" s="25" t="s">
        <v>24</v>
      </c>
      <c r="D109" s="32"/>
      <c r="E109" s="32"/>
      <c r="F109" s="23" t="str">
        <f>E13</f>
        <v>Správa železnic, státní organizace</v>
      </c>
      <c r="G109" s="32"/>
      <c r="H109" s="32"/>
      <c r="I109" s="25" t="s">
        <v>32</v>
      </c>
      <c r="J109" s="28" t="str">
        <f>E19</f>
        <v xml:space="preserve"> </v>
      </c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5.2" customHeight="1">
      <c r="A110" s="30"/>
      <c r="B110" s="31"/>
      <c r="C110" s="25" t="s">
        <v>30</v>
      </c>
      <c r="D110" s="32"/>
      <c r="E110" s="32"/>
      <c r="F110" s="23" t="str">
        <f>IF(E16="","",E16)</f>
        <v>Vyplň údaj</v>
      </c>
      <c r="G110" s="32"/>
      <c r="H110" s="32"/>
      <c r="I110" s="25" t="s">
        <v>35</v>
      </c>
      <c r="J110" s="28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0.3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0" customFormat="1" ht="29.25" customHeight="1">
      <c r="A112" s="144"/>
      <c r="B112" s="145"/>
      <c r="C112" s="146" t="s">
        <v>90</v>
      </c>
      <c r="D112" s="147" t="s">
        <v>63</v>
      </c>
      <c r="E112" s="147" t="s">
        <v>59</v>
      </c>
      <c r="F112" s="147" t="s">
        <v>60</v>
      </c>
      <c r="G112" s="147" t="s">
        <v>91</v>
      </c>
      <c r="H112" s="147" t="s">
        <v>92</v>
      </c>
      <c r="I112" s="147" t="s">
        <v>93</v>
      </c>
      <c r="J112" s="147" t="s">
        <v>87</v>
      </c>
      <c r="K112" s="148" t="s">
        <v>94</v>
      </c>
      <c r="L112" s="149"/>
      <c r="M112" s="71" t="s">
        <v>1</v>
      </c>
      <c r="N112" s="72" t="s">
        <v>42</v>
      </c>
      <c r="O112" s="72" t="s">
        <v>95</v>
      </c>
      <c r="P112" s="72" t="s">
        <v>96</v>
      </c>
      <c r="Q112" s="72" t="s">
        <v>97</v>
      </c>
      <c r="R112" s="72" t="s">
        <v>98</v>
      </c>
      <c r="S112" s="72" t="s">
        <v>99</v>
      </c>
      <c r="T112" s="73" t="s">
        <v>100</v>
      </c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</row>
    <row r="113" spans="1:65" s="2" customFormat="1" ht="22.9" customHeight="1">
      <c r="A113" s="30"/>
      <c r="B113" s="31"/>
      <c r="C113" s="78" t="s">
        <v>101</v>
      </c>
      <c r="D113" s="32"/>
      <c r="E113" s="32"/>
      <c r="F113" s="32"/>
      <c r="G113" s="32"/>
      <c r="H113" s="32"/>
      <c r="I113" s="32"/>
      <c r="J113" s="150">
        <f>BK113</f>
        <v>0</v>
      </c>
      <c r="K113" s="32"/>
      <c r="L113" s="35"/>
      <c r="M113" s="74"/>
      <c r="N113" s="151"/>
      <c r="O113" s="75"/>
      <c r="P113" s="152">
        <f>P114</f>
        <v>0</v>
      </c>
      <c r="Q113" s="75"/>
      <c r="R113" s="152">
        <f>R114</f>
        <v>0</v>
      </c>
      <c r="S113" s="75"/>
      <c r="T113" s="153">
        <f>T114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77</v>
      </c>
      <c r="AU113" s="13" t="s">
        <v>88</v>
      </c>
      <c r="BK113" s="154">
        <f>BK114</f>
        <v>0</v>
      </c>
    </row>
    <row r="114" spans="1:65" s="11" customFormat="1" ht="25.9" customHeight="1">
      <c r="B114" s="155"/>
      <c r="C114" s="156"/>
      <c r="D114" s="157" t="s">
        <v>77</v>
      </c>
      <c r="E114" s="158" t="s">
        <v>102</v>
      </c>
      <c r="F114" s="158" t="s">
        <v>103</v>
      </c>
      <c r="G114" s="156"/>
      <c r="H114" s="156"/>
      <c r="I114" s="159"/>
      <c r="J114" s="160">
        <f>BK114</f>
        <v>0</v>
      </c>
      <c r="K114" s="156"/>
      <c r="L114" s="161"/>
      <c r="M114" s="162"/>
      <c r="N114" s="163"/>
      <c r="O114" s="163"/>
      <c r="P114" s="164">
        <f>SUM(P115:P118)</f>
        <v>0</v>
      </c>
      <c r="Q114" s="163"/>
      <c r="R114" s="164">
        <f>SUM(R115:R118)</f>
        <v>0</v>
      </c>
      <c r="S114" s="163"/>
      <c r="T114" s="165">
        <f>SUM(T115:T118)</f>
        <v>0</v>
      </c>
      <c r="AR114" s="166" t="s">
        <v>83</v>
      </c>
      <c r="AT114" s="167" t="s">
        <v>77</v>
      </c>
      <c r="AU114" s="167" t="s">
        <v>78</v>
      </c>
      <c r="AY114" s="166" t="s">
        <v>104</v>
      </c>
      <c r="BK114" s="168">
        <f>SUM(BK115:BK118)</f>
        <v>0</v>
      </c>
    </row>
    <row r="115" spans="1:65" s="2" customFormat="1" ht="37.9" customHeight="1">
      <c r="A115" s="30"/>
      <c r="B115" s="31"/>
      <c r="C115" s="169" t="s">
        <v>83</v>
      </c>
      <c r="D115" s="169" t="s">
        <v>105</v>
      </c>
      <c r="E115" s="170" t="s">
        <v>106</v>
      </c>
      <c r="F115" s="171" t="s">
        <v>107</v>
      </c>
      <c r="G115" s="172" t="s">
        <v>108</v>
      </c>
      <c r="H115" s="173">
        <v>8</v>
      </c>
      <c r="I115" s="174"/>
      <c r="J115" s="175">
        <f>ROUND(I115*H115,2)</f>
        <v>0</v>
      </c>
      <c r="K115" s="171" t="s">
        <v>121</v>
      </c>
      <c r="L115" s="35"/>
      <c r="M115" s="176" t="s">
        <v>1</v>
      </c>
      <c r="N115" s="177" t="s">
        <v>43</v>
      </c>
      <c r="O115" s="67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80" t="s">
        <v>109</v>
      </c>
      <c r="AT115" s="180" t="s">
        <v>105</v>
      </c>
      <c r="AU115" s="180" t="s">
        <v>83</v>
      </c>
      <c r="AY115" s="13" t="s">
        <v>104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3" t="s">
        <v>83</v>
      </c>
      <c r="BK115" s="181">
        <f>ROUND(I115*H115,2)</f>
        <v>0</v>
      </c>
      <c r="BL115" s="13" t="s">
        <v>109</v>
      </c>
      <c r="BM115" s="180" t="s">
        <v>110</v>
      </c>
    </row>
    <row r="116" spans="1:65" s="2" customFormat="1" ht="185.25">
      <c r="A116" s="30"/>
      <c r="B116" s="31"/>
      <c r="C116" s="32"/>
      <c r="D116" s="182" t="s">
        <v>111</v>
      </c>
      <c r="E116" s="32"/>
      <c r="F116" s="183" t="s">
        <v>112</v>
      </c>
      <c r="G116" s="32"/>
      <c r="H116" s="32"/>
      <c r="I116" s="184"/>
      <c r="J116" s="32"/>
      <c r="K116" s="32"/>
      <c r="L116" s="35"/>
      <c r="M116" s="185"/>
      <c r="N116" s="186"/>
      <c r="O116" s="67"/>
      <c r="P116" s="67"/>
      <c r="Q116" s="67"/>
      <c r="R116" s="67"/>
      <c r="S116" s="67"/>
      <c r="T116" s="68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111</v>
      </c>
      <c r="AU116" s="13" t="s">
        <v>83</v>
      </c>
    </row>
    <row r="117" spans="1:65" s="2" customFormat="1" ht="44.25" customHeight="1">
      <c r="A117" s="30"/>
      <c r="B117" s="31"/>
      <c r="C117" s="169" t="s">
        <v>85</v>
      </c>
      <c r="D117" s="169" t="s">
        <v>105</v>
      </c>
      <c r="E117" s="170" t="s">
        <v>113</v>
      </c>
      <c r="F117" s="171" t="s">
        <v>114</v>
      </c>
      <c r="G117" s="172" t="s">
        <v>108</v>
      </c>
      <c r="H117" s="173">
        <v>32</v>
      </c>
      <c r="I117" s="174"/>
      <c r="J117" s="175">
        <f>ROUND(I117*H117,2)</f>
        <v>0</v>
      </c>
      <c r="K117" s="171" t="s">
        <v>121</v>
      </c>
      <c r="L117" s="35"/>
      <c r="M117" s="176" t="s">
        <v>1</v>
      </c>
      <c r="N117" s="177" t="s">
        <v>43</v>
      </c>
      <c r="O117" s="67"/>
      <c r="P117" s="178">
        <f>O117*H117</f>
        <v>0</v>
      </c>
      <c r="Q117" s="178">
        <v>0</v>
      </c>
      <c r="R117" s="178">
        <f>Q117*H117</f>
        <v>0</v>
      </c>
      <c r="S117" s="178">
        <v>0</v>
      </c>
      <c r="T117" s="179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80" t="s">
        <v>109</v>
      </c>
      <c r="AT117" s="180" t="s">
        <v>105</v>
      </c>
      <c r="AU117" s="180" t="s">
        <v>83</v>
      </c>
      <c r="AY117" s="13" t="s">
        <v>104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83</v>
      </c>
      <c r="BK117" s="181">
        <f>ROUND(I117*H117,2)</f>
        <v>0</v>
      </c>
      <c r="BL117" s="13" t="s">
        <v>109</v>
      </c>
      <c r="BM117" s="180" t="s">
        <v>115</v>
      </c>
    </row>
    <row r="118" spans="1:65" s="2" customFormat="1" ht="146.25">
      <c r="A118" s="30"/>
      <c r="B118" s="31"/>
      <c r="C118" s="32"/>
      <c r="D118" s="182" t="s">
        <v>111</v>
      </c>
      <c r="E118" s="32"/>
      <c r="F118" s="183" t="s">
        <v>116</v>
      </c>
      <c r="G118" s="32"/>
      <c r="H118" s="32"/>
      <c r="I118" s="184"/>
      <c r="J118" s="32"/>
      <c r="K118" s="32"/>
      <c r="L118" s="35"/>
      <c r="M118" s="187"/>
      <c r="N118" s="188"/>
      <c r="O118" s="189"/>
      <c r="P118" s="189"/>
      <c r="Q118" s="189"/>
      <c r="R118" s="189"/>
      <c r="S118" s="189"/>
      <c r="T118" s="19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111</v>
      </c>
      <c r="AU118" s="13" t="s">
        <v>83</v>
      </c>
    </row>
    <row r="119" spans="1:65" s="2" customFormat="1" ht="6.95" customHeight="1">
      <c r="A119" s="30"/>
      <c r="B119" s="50"/>
      <c r="C119" s="51"/>
      <c r="D119" s="51"/>
      <c r="E119" s="51"/>
      <c r="F119" s="51"/>
      <c r="G119" s="51"/>
      <c r="H119" s="51"/>
      <c r="I119" s="51"/>
      <c r="J119" s="51"/>
      <c r="K119" s="51"/>
      <c r="L119" s="35"/>
      <c r="M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</sheetData>
  <sheetProtection password="C1E4" sheet="1" objects="1" scenarios="1" formatColumns="0" formatRows="0" autoFilter="0"/>
  <autoFilter ref="C112:K118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Nákup aromadifuz...</vt:lpstr>
      <vt:lpstr>'OR_PHA - Nákup aromadifuz...'!Názvy_tisku</vt:lpstr>
      <vt:lpstr>'Rekapitulace zakázky'!Názvy_tisku</vt:lpstr>
      <vt:lpstr>'OR_PHA - Nákup aromadifuz...'!Oblast_tisku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2024-02-16T13:18:14Z</cp:lastPrinted>
  <dcterms:created xsi:type="dcterms:W3CDTF">2024-02-16T11:06:25Z</dcterms:created>
  <dcterms:modified xsi:type="dcterms:W3CDTF">2024-02-21T06:35:41Z</dcterms:modified>
</cp:coreProperties>
</file>